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4"/>
  </bookViews>
  <sheets>
    <sheet name="説明" sheetId="1" r:id="rId1"/>
    <sheet name="換算シート(男子）" sheetId="2" r:id="rId2"/>
    <sheet name="換算シート (男子2)" sheetId="3" r:id="rId3"/>
    <sheet name="換算シート（女子）" sheetId="4" r:id="rId4"/>
    <sheet name="換算シート (女子2)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<sst xmlns="http://schemas.openxmlformats.org/spreadsheetml/2006/main" count="304" uniqueCount="78">
  <si>
    <t>距離別得点換算シート（50ｍ→30ｍ）</t>
  </si>
  <si>
    <t>50ｍの得点</t>
  </si>
  <si>
    <t>1射の平均点</t>
  </si>
  <si>
    <t>平均的中直径（at 50m)</t>
  </si>
  <si>
    <t>換算的中直径（at 30m)</t>
  </si>
  <si>
    <t>1射の平均点（at 30m)</t>
  </si>
  <si>
    <t>30ｍの換算得点</t>
  </si>
  <si>
    <t>Ａ</t>
  </si>
  <si>
    <t>Ｂ＝Ａ／３６</t>
  </si>
  <si>
    <t>Ｃ＝（１１－Ｂ）×８</t>
  </si>
  <si>
    <t>Ｎｏ．</t>
  </si>
  <si>
    <t>意味</t>
  </si>
  <si>
    <t>換算式</t>
  </si>
  <si>
    <t>Ｄ＝Ｃ／５０×３０</t>
  </si>
  <si>
    <t>Ｅ＝１１－（Ｄ／８）</t>
  </si>
  <si>
    <t>Ｆ＝Ｅ×３６</t>
  </si>
  <si>
    <t>データ</t>
  </si>
  <si>
    <t>単位</t>
  </si>
  <si>
    <t>点</t>
  </si>
  <si>
    <t>ｃｍ</t>
  </si>
  <si>
    <t>距離別得点換算シート（70ｍ→30ｍ）</t>
  </si>
  <si>
    <t>70ｍの得点</t>
  </si>
  <si>
    <t>平均的中直径（at 70m)</t>
  </si>
  <si>
    <t>Ｃ＝（１１－Ｂ）×12.2</t>
  </si>
  <si>
    <t>Ｄ＝Ｃ／70×３０</t>
  </si>
  <si>
    <t>距離別得点換算シート（90ｍ→30ｍ）</t>
  </si>
  <si>
    <t>90ｍの得点</t>
  </si>
  <si>
    <t>平均的中直径（at 90m)</t>
  </si>
  <si>
    <t>Ｄ＝Ｃ／90×３０</t>
  </si>
  <si>
    <t>得点換算シートの使い方</t>
  </si>
  <si>
    <t>この換算シートは90ｍ、70ｍ、50ｍの得点を30ｍに換算する物です。</t>
  </si>
  <si>
    <t>以下の条件で計算しているので実際の感覚とずれが生じても、ご容赦願います。（単に目安と考えてください。）</t>
  </si>
  <si>
    <t>矢はまっすぐに飛ぶ。（チューニングの問題でずれていても無視されます。）</t>
  </si>
  <si>
    <t>パラシュート効果は考慮されていません。（極端にポンド数が少なくて90ｍの点が悪い人はあてにしないでください。）</t>
  </si>
  <si>
    <t>得点は10点まで出考えているので、インナー１０は無視しています。）</t>
  </si>
  <si>
    <t>もし、ものすごく上手な人が換算した場合、30ｍの換算点は360点を超える場合があります。（現在の世界記録ではＴｏｔａｌ1440点以上になります。）</t>
  </si>
  <si>
    <t>0点から10点の間は的の中心からの距離と比例して得点を出しています。（50ｍで的中円の直径が10ｃｍだったら9.5点と計算します。）</t>
  </si>
  <si>
    <t>単にどこの距離が良かった、悪かったと反省するためのツールと考えてください。</t>
  </si>
  <si>
    <t>距離と的の大きさを変えれば、インドアにも使えます。（距離を18ｍ、的の大きさを40ｃｍとして数式に入れれば換算できます。）</t>
  </si>
  <si>
    <t>Ｎｏ．</t>
  </si>
  <si>
    <t>Ａ</t>
  </si>
  <si>
    <t>Ｂ＝Ａ／３６</t>
  </si>
  <si>
    <t>ｃｍ</t>
  </si>
  <si>
    <t>Ｅ＝１１－（Ｄ／８）</t>
  </si>
  <si>
    <t>Ｆ＝Ｅ×３６</t>
  </si>
  <si>
    <t>Ｃ＝（１１－Ｂ）×12.2</t>
  </si>
  <si>
    <t>Ｄ＝Ｃ／90×３０</t>
  </si>
  <si>
    <t>距離別得点換算シート（90ｍ→70ｍ）</t>
  </si>
  <si>
    <t>換算的中直径（at 70m)</t>
  </si>
  <si>
    <t>1射の平均点（at 70m)</t>
  </si>
  <si>
    <t>70ｍの換算得点</t>
  </si>
  <si>
    <t xml:space="preserve">Ｃ＝（１１－Ｂ）×12.2 </t>
  </si>
  <si>
    <t>Ｄ＝Ｃ／90×70</t>
  </si>
  <si>
    <t>Ｅ＝１１－（Ｄ／12.2）</t>
  </si>
  <si>
    <t>距離別得点換算シート（90ｍ→50ｍ）</t>
  </si>
  <si>
    <t>換算的中直径（at 50m)</t>
  </si>
  <si>
    <t>Ｄ＝Ｃ／90×50</t>
  </si>
  <si>
    <t>1射の平均点（at 50m)</t>
  </si>
  <si>
    <t>50ｍの換算得点</t>
  </si>
  <si>
    <t>シングルトータル</t>
  </si>
  <si>
    <t>Ｃ＝（１１－Ｂ）×８</t>
  </si>
  <si>
    <t>Ｄ＝Ｃ／５０×３０</t>
  </si>
  <si>
    <t>距離別得点換算シート（60ｍ→30ｍ）</t>
  </si>
  <si>
    <t>60ｍの得点</t>
  </si>
  <si>
    <t>平均的中直径（at 60m)</t>
  </si>
  <si>
    <t>Ｄ＝Ｃ／60×３０</t>
  </si>
  <si>
    <t>Ｄ＝Ｃ／70×３０</t>
  </si>
  <si>
    <t>Ｎｏ．</t>
  </si>
  <si>
    <t xml:space="preserve">Ｃ＝（１１－Ｂ）×12.2 </t>
  </si>
  <si>
    <t>Ｅ＝１１－（Ｄ／12.2）</t>
  </si>
  <si>
    <t>シングルトータル</t>
  </si>
  <si>
    <t>距離別得点換算シート（70ｍ→60ｍ）</t>
  </si>
  <si>
    <t>換算的中直径（at 60m)</t>
  </si>
  <si>
    <t>1射の平均点（at 60m)</t>
  </si>
  <si>
    <t>Ｄ＝Ｃ／70×60</t>
  </si>
  <si>
    <t>距離別得点換算シート（70ｍ→50ｍ）</t>
  </si>
  <si>
    <t>Ｄ＝Ｃ／70×50</t>
  </si>
  <si>
    <t>平均的中直径（at70m)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</si>
</sst>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2" sqref="A12"/>
    </sheetView>
  </sheetViews>
  <sheetFormatPr defaultColWidth="9.00390625" defaultRowHeight="13.5"/>
  <sheetData>
    <row r="1" ht="13.5">
      <c r="A1" t="s">
        <v>29</v>
      </c>
    </row>
    <row r="3" ht="13.5">
      <c r="A3" t="s">
        <v>30</v>
      </c>
    </row>
    <row r="4" ht="13.5">
      <c r="A4" t="s">
        <v>31</v>
      </c>
    </row>
    <row r="5" spans="1:2" ht="13.5">
      <c r="A5">
        <v>1</v>
      </c>
      <c r="B5" t="s">
        <v>32</v>
      </c>
    </row>
    <row r="6" spans="1:2" ht="13.5">
      <c r="A6">
        <v>2</v>
      </c>
      <c r="B6" t="s">
        <v>33</v>
      </c>
    </row>
    <row r="7" spans="1:2" ht="13.5">
      <c r="A7">
        <v>3</v>
      </c>
      <c r="B7" t="s">
        <v>34</v>
      </c>
    </row>
    <row r="8" spans="1:2" ht="13.5">
      <c r="A8">
        <v>4</v>
      </c>
      <c r="B8" t="s">
        <v>35</v>
      </c>
    </row>
    <row r="9" spans="1:2" ht="13.5">
      <c r="A9">
        <v>5</v>
      </c>
      <c r="B9" t="s">
        <v>36</v>
      </c>
    </row>
    <row r="10" spans="1:2" ht="13.5">
      <c r="A10">
        <v>6</v>
      </c>
      <c r="B10" t="s">
        <v>37</v>
      </c>
    </row>
    <row r="12" ht="13.5">
      <c r="A12" t="s">
        <v>38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27" sqref="E27"/>
    </sheetView>
  </sheetViews>
  <sheetFormatPr defaultColWidth="9.00390625" defaultRowHeight="13.5"/>
  <cols>
    <col min="1" max="1" width="6.50390625" style="0" customWidth="1"/>
    <col min="2" max="2" width="25.00390625" style="0" customWidth="1"/>
    <col min="3" max="3" width="19.25390625" style="0" customWidth="1"/>
    <col min="4" max="4" width="23.75390625" style="0" customWidth="1"/>
  </cols>
  <sheetData>
    <row r="1" ht="13.5">
      <c r="A1" t="s">
        <v>0</v>
      </c>
    </row>
    <row r="3" spans="1:5" ht="13.5">
      <c r="A3" t="s">
        <v>10</v>
      </c>
      <c r="B3" t="s">
        <v>11</v>
      </c>
      <c r="C3" t="s">
        <v>12</v>
      </c>
      <c r="D3" t="s">
        <v>16</v>
      </c>
      <c r="E3" t="s">
        <v>17</v>
      </c>
    </row>
    <row r="4" spans="1:5" ht="13.5">
      <c r="A4">
        <v>1</v>
      </c>
      <c r="B4" t="s">
        <v>1</v>
      </c>
      <c r="C4" t="s">
        <v>7</v>
      </c>
      <c r="D4">
        <v>300</v>
      </c>
      <c r="E4" t="s">
        <v>18</v>
      </c>
    </row>
    <row r="5" spans="1:5" ht="13.5">
      <c r="A5">
        <v>2</v>
      </c>
      <c r="B5" t="s">
        <v>2</v>
      </c>
      <c r="C5" t="s">
        <v>8</v>
      </c>
      <c r="D5">
        <f>D4/36</f>
        <v>8.333333333333334</v>
      </c>
      <c r="E5" t="s">
        <v>18</v>
      </c>
    </row>
    <row r="6" spans="1:5" ht="13.5">
      <c r="A6">
        <v>3</v>
      </c>
      <c r="B6" t="s">
        <v>3</v>
      </c>
      <c r="C6" t="s">
        <v>9</v>
      </c>
      <c r="D6">
        <f>(11-D5)*8</f>
        <v>21.33333333333333</v>
      </c>
      <c r="E6" t="s">
        <v>19</v>
      </c>
    </row>
    <row r="7" spans="1:5" ht="13.5">
      <c r="A7">
        <v>4</v>
      </c>
      <c r="B7" t="s">
        <v>4</v>
      </c>
      <c r="C7" t="s">
        <v>13</v>
      </c>
      <c r="D7">
        <f>D6/50*30</f>
        <v>12.799999999999997</v>
      </c>
      <c r="E7" t="s">
        <v>19</v>
      </c>
    </row>
    <row r="8" spans="1:5" ht="13.5">
      <c r="A8">
        <v>5</v>
      </c>
      <c r="B8" t="s">
        <v>5</v>
      </c>
      <c r="C8" t="s">
        <v>14</v>
      </c>
      <c r="D8">
        <f>11-(D7/8)</f>
        <v>9.4</v>
      </c>
      <c r="E8" t="s">
        <v>18</v>
      </c>
    </row>
    <row r="9" spans="1:5" ht="13.5">
      <c r="A9">
        <v>6</v>
      </c>
      <c r="B9" t="s">
        <v>6</v>
      </c>
      <c r="C9" t="s">
        <v>15</v>
      </c>
      <c r="D9">
        <f>D8*36</f>
        <v>338.40000000000003</v>
      </c>
      <c r="E9" t="s">
        <v>18</v>
      </c>
    </row>
    <row r="12" ht="13.5">
      <c r="A12" t="s">
        <v>20</v>
      </c>
    </row>
    <row r="14" spans="1:5" ht="13.5">
      <c r="A14" t="s">
        <v>10</v>
      </c>
      <c r="B14" t="s">
        <v>11</v>
      </c>
      <c r="C14" t="s">
        <v>12</v>
      </c>
      <c r="D14" t="s">
        <v>16</v>
      </c>
      <c r="E14" t="s">
        <v>17</v>
      </c>
    </row>
    <row r="15" spans="1:5" ht="13.5">
      <c r="A15">
        <v>1</v>
      </c>
      <c r="B15" t="s">
        <v>21</v>
      </c>
      <c r="C15" t="s">
        <v>7</v>
      </c>
      <c r="D15">
        <v>300</v>
      </c>
      <c r="E15" t="s">
        <v>18</v>
      </c>
    </row>
    <row r="16" spans="1:5" ht="13.5">
      <c r="A16">
        <v>2</v>
      </c>
      <c r="B16" t="s">
        <v>2</v>
      </c>
      <c r="C16" t="s">
        <v>8</v>
      </c>
      <c r="D16">
        <f>D15/36</f>
        <v>8.333333333333334</v>
      </c>
      <c r="E16" t="s">
        <v>18</v>
      </c>
    </row>
    <row r="17" spans="1:5" ht="13.5">
      <c r="A17">
        <v>3</v>
      </c>
      <c r="B17" t="s">
        <v>22</v>
      </c>
      <c r="C17" t="s">
        <v>23</v>
      </c>
      <c r="D17">
        <f>(11-D16)*12.2</f>
        <v>32.533333333333324</v>
      </c>
      <c r="E17" t="s">
        <v>19</v>
      </c>
    </row>
    <row r="18" spans="1:5" ht="13.5">
      <c r="A18">
        <v>4</v>
      </c>
      <c r="B18" t="s">
        <v>4</v>
      </c>
      <c r="C18" t="s">
        <v>24</v>
      </c>
      <c r="D18">
        <f>D17/70*30</f>
        <v>13.94285714285714</v>
      </c>
      <c r="E18" t="s">
        <v>19</v>
      </c>
    </row>
    <row r="19" spans="1:5" ht="13.5">
      <c r="A19">
        <v>5</v>
      </c>
      <c r="B19" t="s">
        <v>5</v>
      </c>
      <c r="C19" t="s">
        <v>14</v>
      </c>
      <c r="D19">
        <f>11-(D18/8)</f>
        <v>9.257142857142858</v>
      </c>
      <c r="E19" t="s">
        <v>18</v>
      </c>
    </row>
    <row r="20" spans="1:5" ht="13.5">
      <c r="A20">
        <v>6</v>
      </c>
      <c r="B20" t="s">
        <v>6</v>
      </c>
      <c r="C20" t="s">
        <v>15</v>
      </c>
      <c r="D20">
        <f>D19*36</f>
        <v>333.25714285714287</v>
      </c>
      <c r="E20" t="s">
        <v>18</v>
      </c>
    </row>
    <row r="23" ht="13.5">
      <c r="A23" t="s">
        <v>25</v>
      </c>
    </row>
    <row r="25" spans="1:5" ht="13.5">
      <c r="A25" t="s">
        <v>10</v>
      </c>
      <c r="B25" t="s">
        <v>11</v>
      </c>
      <c r="C25" t="s">
        <v>12</v>
      </c>
      <c r="D25" t="s">
        <v>16</v>
      </c>
      <c r="E25" t="s">
        <v>17</v>
      </c>
    </row>
    <row r="26" spans="1:5" ht="13.5">
      <c r="A26">
        <v>1</v>
      </c>
      <c r="B26" t="s">
        <v>26</v>
      </c>
      <c r="C26" t="s">
        <v>7</v>
      </c>
      <c r="D26">
        <v>270</v>
      </c>
      <c r="E26" t="s">
        <v>18</v>
      </c>
    </row>
    <row r="27" spans="1:5" ht="13.5">
      <c r="A27">
        <v>2</v>
      </c>
      <c r="B27" t="s">
        <v>2</v>
      </c>
      <c r="C27" t="s">
        <v>8</v>
      </c>
      <c r="D27">
        <f>D26/36</f>
        <v>7.5</v>
      </c>
      <c r="E27" t="s">
        <v>18</v>
      </c>
    </row>
    <row r="28" spans="1:5" ht="13.5">
      <c r="A28">
        <v>3</v>
      </c>
      <c r="B28" t="s">
        <v>27</v>
      </c>
      <c r="C28" t="s">
        <v>23</v>
      </c>
      <c r="D28">
        <f>(11-D27)*12.2</f>
        <v>42.699999999999996</v>
      </c>
      <c r="E28" t="s">
        <v>19</v>
      </c>
    </row>
    <row r="29" spans="1:5" ht="13.5">
      <c r="A29">
        <v>4</v>
      </c>
      <c r="B29" t="s">
        <v>4</v>
      </c>
      <c r="C29" t="s">
        <v>28</v>
      </c>
      <c r="D29">
        <f>D28/90*30</f>
        <v>14.233333333333333</v>
      </c>
      <c r="E29" t="s">
        <v>19</v>
      </c>
    </row>
    <row r="30" spans="1:5" ht="13.5">
      <c r="A30">
        <v>5</v>
      </c>
      <c r="B30" t="s">
        <v>5</v>
      </c>
      <c r="C30" t="s">
        <v>14</v>
      </c>
      <c r="D30">
        <f>11-(D29/8)</f>
        <v>9.220833333333333</v>
      </c>
      <c r="E30" t="s">
        <v>18</v>
      </c>
    </row>
    <row r="31" spans="1:5" ht="13.5">
      <c r="A31">
        <v>6</v>
      </c>
      <c r="B31" t="s">
        <v>6</v>
      </c>
      <c r="C31" t="s">
        <v>15</v>
      </c>
      <c r="D31">
        <f>D30*36</f>
        <v>331.95</v>
      </c>
      <c r="E31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35" sqref="D35"/>
    </sheetView>
  </sheetViews>
  <sheetFormatPr defaultColWidth="9.00390625" defaultRowHeight="13.5"/>
  <cols>
    <col min="1" max="1" width="6.50390625" style="0" customWidth="1"/>
    <col min="2" max="2" width="25.00390625" style="0" customWidth="1"/>
    <col min="3" max="3" width="19.25390625" style="0" customWidth="1"/>
    <col min="4" max="4" width="23.75390625" style="0" customWidth="1"/>
  </cols>
  <sheetData>
    <row r="1" ht="13.5">
      <c r="A1" t="s">
        <v>47</v>
      </c>
    </row>
    <row r="3" spans="2:5" ht="13.5">
      <c r="B3" t="s">
        <v>26</v>
      </c>
      <c r="D3" s="1">
        <v>270</v>
      </c>
      <c r="E3" t="s">
        <v>18</v>
      </c>
    </row>
    <row r="5" spans="1:5" ht="13.5">
      <c r="A5" t="s">
        <v>39</v>
      </c>
      <c r="B5" t="s">
        <v>11</v>
      </c>
      <c r="C5" t="s">
        <v>12</v>
      </c>
      <c r="D5" t="s">
        <v>16</v>
      </c>
      <c r="E5" t="s">
        <v>17</v>
      </c>
    </row>
    <row r="6" spans="1:5" ht="13.5">
      <c r="A6">
        <v>1</v>
      </c>
      <c r="B6" t="s">
        <v>26</v>
      </c>
      <c r="C6" t="s">
        <v>40</v>
      </c>
      <c r="D6">
        <f>D3</f>
        <v>270</v>
      </c>
      <c r="E6" t="s">
        <v>18</v>
      </c>
    </row>
    <row r="7" spans="1:5" ht="13.5">
      <c r="A7">
        <v>2</v>
      </c>
      <c r="B7" t="s">
        <v>2</v>
      </c>
      <c r="C7" t="s">
        <v>41</v>
      </c>
      <c r="D7">
        <f>D6/36</f>
        <v>7.5</v>
      </c>
      <c r="E7" t="s">
        <v>18</v>
      </c>
    </row>
    <row r="8" spans="1:5" ht="13.5">
      <c r="A8">
        <v>3</v>
      </c>
      <c r="B8" t="s">
        <v>27</v>
      </c>
      <c r="C8" t="s">
        <v>51</v>
      </c>
      <c r="D8">
        <f>(11-D7)*12.2</f>
        <v>42.699999999999996</v>
      </c>
      <c r="E8" t="s">
        <v>42</v>
      </c>
    </row>
    <row r="9" spans="1:5" ht="13.5">
      <c r="A9">
        <v>4</v>
      </c>
      <c r="B9" t="s">
        <v>48</v>
      </c>
      <c r="C9" t="s">
        <v>52</v>
      </c>
      <c r="D9">
        <f>D8/90*70</f>
        <v>33.21111111111111</v>
      </c>
      <c r="E9" t="s">
        <v>42</v>
      </c>
    </row>
    <row r="10" spans="1:5" ht="13.5">
      <c r="A10">
        <v>5</v>
      </c>
      <c r="B10" t="s">
        <v>49</v>
      </c>
      <c r="C10" t="s">
        <v>53</v>
      </c>
      <c r="D10">
        <f>11-(D9/12.2)</f>
        <v>8.277777777777779</v>
      </c>
      <c r="E10" t="s">
        <v>18</v>
      </c>
    </row>
    <row r="11" spans="1:5" ht="13.5">
      <c r="A11">
        <v>6</v>
      </c>
      <c r="B11" t="s">
        <v>50</v>
      </c>
      <c r="C11" t="s">
        <v>44</v>
      </c>
      <c r="D11">
        <f>D10*36</f>
        <v>298</v>
      </c>
      <c r="E11" t="s">
        <v>18</v>
      </c>
    </row>
    <row r="14" ht="13.5">
      <c r="A14" t="s">
        <v>54</v>
      </c>
    </row>
    <row r="16" spans="1:5" ht="13.5">
      <c r="A16" t="s">
        <v>39</v>
      </c>
      <c r="B16" t="s">
        <v>11</v>
      </c>
      <c r="C16" t="s">
        <v>12</v>
      </c>
      <c r="D16" t="s">
        <v>16</v>
      </c>
      <c r="E16" t="s">
        <v>17</v>
      </c>
    </row>
    <row r="17" spans="1:5" ht="13.5">
      <c r="A17">
        <v>1</v>
      </c>
      <c r="B17" t="s">
        <v>26</v>
      </c>
      <c r="C17" t="s">
        <v>40</v>
      </c>
      <c r="D17">
        <f>D3</f>
        <v>270</v>
      </c>
      <c r="E17" t="s">
        <v>18</v>
      </c>
    </row>
    <row r="18" spans="1:5" ht="13.5">
      <c r="A18">
        <v>2</v>
      </c>
      <c r="B18" t="s">
        <v>2</v>
      </c>
      <c r="C18" t="s">
        <v>41</v>
      </c>
      <c r="D18">
        <f>D17/36</f>
        <v>7.5</v>
      </c>
      <c r="E18" t="s">
        <v>18</v>
      </c>
    </row>
    <row r="19" spans="1:5" ht="13.5">
      <c r="A19">
        <v>3</v>
      </c>
      <c r="B19" t="s">
        <v>27</v>
      </c>
      <c r="C19" t="s">
        <v>45</v>
      </c>
      <c r="D19">
        <f>(11-D18)*12.2</f>
        <v>42.699999999999996</v>
      </c>
      <c r="E19" t="s">
        <v>42</v>
      </c>
    </row>
    <row r="20" spans="1:5" ht="13.5">
      <c r="A20">
        <v>4</v>
      </c>
      <c r="B20" t="s">
        <v>55</v>
      </c>
      <c r="C20" t="s">
        <v>56</v>
      </c>
      <c r="D20">
        <f>D19/90*50</f>
        <v>23.722222222222218</v>
      </c>
      <c r="E20" t="s">
        <v>42</v>
      </c>
    </row>
    <row r="21" spans="1:5" ht="13.5">
      <c r="A21">
        <v>5</v>
      </c>
      <c r="B21" t="s">
        <v>57</v>
      </c>
      <c r="C21" t="s">
        <v>43</v>
      </c>
      <c r="D21">
        <f>11-(D20/8)</f>
        <v>8.034722222222223</v>
      </c>
      <c r="E21" t="s">
        <v>18</v>
      </c>
    </row>
    <row r="22" spans="1:5" ht="13.5">
      <c r="A22">
        <v>6</v>
      </c>
      <c r="B22" t="s">
        <v>58</v>
      </c>
      <c r="C22" t="s">
        <v>44</v>
      </c>
      <c r="D22">
        <f>D21*36</f>
        <v>289.25000000000006</v>
      </c>
      <c r="E22" t="s">
        <v>18</v>
      </c>
    </row>
    <row r="25" ht="13.5">
      <c r="A25" t="s">
        <v>25</v>
      </c>
    </row>
    <row r="27" spans="1:5" ht="13.5">
      <c r="A27" t="s">
        <v>39</v>
      </c>
      <c r="B27" t="s">
        <v>11</v>
      </c>
      <c r="C27" t="s">
        <v>12</v>
      </c>
      <c r="D27" t="s">
        <v>16</v>
      </c>
      <c r="E27" t="s">
        <v>17</v>
      </c>
    </row>
    <row r="28" spans="1:5" ht="13.5">
      <c r="A28">
        <v>1</v>
      </c>
      <c r="B28" t="s">
        <v>26</v>
      </c>
      <c r="C28" t="s">
        <v>40</v>
      </c>
      <c r="D28">
        <f>D3</f>
        <v>270</v>
      </c>
      <c r="E28" t="s">
        <v>18</v>
      </c>
    </row>
    <row r="29" spans="1:5" ht="13.5">
      <c r="A29">
        <v>2</v>
      </c>
      <c r="B29" t="s">
        <v>2</v>
      </c>
      <c r="C29" t="s">
        <v>41</v>
      </c>
      <c r="D29">
        <f>D28/36</f>
        <v>7.5</v>
      </c>
      <c r="E29" t="s">
        <v>18</v>
      </c>
    </row>
    <row r="30" spans="1:5" ht="13.5">
      <c r="A30">
        <v>3</v>
      </c>
      <c r="B30" t="s">
        <v>27</v>
      </c>
      <c r="C30" t="s">
        <v>45</v>
      </c>
      <c r="D30">
        <f>(11-D29)*12.2</f>
        <v>42.699999999999996</v>
      </c>
      <c r="E30" t="s">
        <v>42</v>
      </c>
    </row>
    <row r="31" spans="1:5" ht="13.5">
      <c r="A31">
        <v>4</v>
      </c>
      <c r="B31" t="s">
        <v>4</v>
      </c>
      <c r="C31" t="s">
        <v>46</v>
      </c>
      <c r="D31">
        <f>D30/90*30</f>
        <v>14.233333333333333</v>
      </c>
      <c r="E31" t="s">
        <v>42</v>
      </c>
    </row>
    <row r="32" spans="1:5" ht="13.5">
      <c r="A32">
        <v>5</v>
      </c>
      <c r="B32" t="s">
        <v>5</v>
      </c>
      <c r="C32" t="s">
        <v>43</v>
      </c>
      <c r="D32">
        <f>11-(D31/8)</f>
        <v>9.220833333333333</v>
      </c>
      <c r="E32" t="s">
        <v>18</v>
      </c>
    </row>
    <row r="33" spans="1:5" ht="13.5">
      <c r="A33">
        <v>6</v>
      </c>
      <c r="B33" t="s">
        <v>6</v>
      </c>
      <c r="C33" t="s">
        <v>44</v>
      </c>
      <c r="D33">
        <f>D32*36</f>
        <v>331.95</v>
      </c>
      <c r="E33" t="s">
        <v>18</v>
      </c>
    </row>
    <row r="35" spans="2:4" ht="13.5">
      <c r="B35" t="s">
        <v>59</v>
      </c>
      <c r="D35" s="1">
        <f>D3+D11+D22+D33</f>
        <v>1189.2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" sqref="B1:B16384"/>
    </sheetView>
  </sheetViews>
  <sheetFormatPr defaultColWidth="9.00390625" defaultRowHeight="13.5"/>
  <cols>
    <col min="1" max="1" width="6.50390625" style="0" customWidth="1"/>
    <col min="2" max="2" width="25.00390625" style="0" customWidth="1"/>
    <col min="3" max="3" width="19.25390625" style="0" customWidth="1"/>
    <col min="4" max="4" width="23.75390625" style="0" customWidth="1"/>
  </cols>
  <sheetData>
    <row r="1" ht="13.5">
      <c r="A1" t="s">
        <v>0</v>
      </c>
    </row>
    <row r="3" spans="1:5" ht="13.5">
      <c r="A3" t="s">
        <v>39</v>
      </c>
      <c r="B3" t="s">
        <v>11</v>
      </c>
      <c r="C3" t="s">
        <v>12</v>
      </c>
      <c r="D3" t="s">
        <v>16</v>
      </c>
      <c r="E3" t="s">
        <v>17</v>
      </c>
    </row>
    <row r="4" spans="1:5" ht="13.5">
      <c r="A4">
        <v>1</v>
      </c>
      <c r="B4" t="s">
        <v>1</v>
      </c>
      <c r="C4" t="s">
        <v>40</v>
      </c>
      <c r="D4">
        <v>300</v>
      </c>
      <c r="E4" t="s">
        <v>18</v>
      </c>
    </row>
    <row r="5" spans="1:5" ht="13.5">
      <c r="A5">
        <v>2</v>
      </c>
      <c r="B5" t="s">
        <v>2</v>
      </c>
      <c r="C5" t="s">
        <v>41</v>
      </c>
      <c r="D5">
        <f>D4/36</f>
        <v>8.333333333333334</v>
      </c>
      <c r="E5" t="s">
        <v>18</v>
      </c>
    </row>
    <row r="6" spans="1:5" ht="13.5">
      <c r="A6">
        <v>3</v>
      </c>
      <c r="B6" t="s">
        <v>3</v>
      </c>
      <c r="C6" t="s">
        <v>60</v>
      </c>
      <c r="D6">
        <f>(11-D5)*8</f>
        <v>21.33333333333333</v>
      </c>
      <c r="E6" t="s">
        <v>42</v>
      </c>
    </row>
    <row r="7" spans="1:5" ht="13.5">
      <c r="A7">
        <v>4</v>
      </c>
      <c r="B7" t="s">
        <v>4</v>
      </c>
      <c r="C7" t="s">
        <v>61</v>
      </c>
      <c r="D7">
        <f>D6/50*30</f>
        <v>12.799999999999997</v>
      </c>
      <c r="E7" t="s">
        <v>42</v>
      </c>
    </row>
    <row r="8" spans="1:5" ht="13.5">
      <c r="A8">
        <v>5</v>
      </c>
      <c r="B8" t="s">
        <v>5</v>
      </c>
      <c r="C8" t="s">
        <v>43</v>
      </c>
      <c r="D8">
        <f>11-(D7/8)</f>
        <v>9.4</v>
      </c>
      <c r="E8" t="s">
        <v>18</v>
      </c>
    </row>
    <row r="9" spans="1:5" ht="13.5">
      <c r="A9">
        <v>6</v>
      </c>
      <c r="B9" t="s">
        <v>6</v>
      </c>
      <c r="C9" t="s">
        <v>44</v>
      </c>
      <c r="D9">
        <f>D8*36</f>
        <v>338.40000000000003</v>
      </c>
      <c r="E9" t="s">
        <v>18</v>
      </c>
    </row>
    <row r="12" ht="13.5">
      <c r="A12" t="s">
        <v>62</v>
      </c>
    </row>
    <row r="14" spans="1:5" ht="13.5">
      <c r="A14" t="s">
        <v>39</v>
      </c>
      <c r="B14" t="s">
        <v>11</v>
      </c>
      <c r="C14" t="s">
        <v>12</v>
      </c>
      <c r="D14" t="s">
        <v>16</v>
      </c>
      <c r="E14" t="s">
        <v>17</v>
      </c>
    </row>
    <row r="15" spans="1:5" ht="13.5">
      <c r="A15">
        <v>1</v>
      </c>
      <c r="B15" t="s">
        <v>63</v>
      </c>
      <c r="C15" t="s">
        <v>40</v>
      </c>
      <c r="D15">
        <v>300</v>
      </c>
      <c r="E15" t="s">
        <v>18</v>
      </c>
    </row>
    <row r="16" spans="1:5" ht="13.5">
      <c r="A16">
        <v>2</v>
      </c>
      <c r="B16" t="s">
        <v>2</v>
      </c>
      <c r="C16" t="s">
        <v>41</v>
      </c>
      <c r="D16">
        <f>D15/36</f>
        <v>8.333333333333334</v>
      </c>
      <c r="E16" t="s">
        <v>18</v>
      </c>
    </row>
    <row r="17" spans="1:5" ht="13.5">
      <c r="A17">
        <v>3</v>
      </c>
      <c r="B17" t="s">
        <v>64</v>
      </c>
      <c r="C17" t="s">
        <v>45</v>
      </c>
      <c r="D17">
        <f>(11-D16)*12.2</f>
        <v>32.533333333333324</v>
      </c>
      <c r="E17" t="s">
        <v>42</v>
      </c>
    </row>
    <row r="18" spans="1:5" ht="13.5">
      <c r="A18">
        <v>4</v>
      </c>
      <c r="B18" t="s">
        <v>4</v>
      </c>
      <c r="C18" t="s">
        <v>65</v>
      </c>
      <c r="D18">
        <f>D17/60*30</f>
        <v>16.266666666666662</v>
      </c>
      <c r="E18" t="s">
        <v>42</v>
      </c>
    </row>
    <row r="19" spans="1:5" ht="13.5">
      <c r="A19">
        <v>5</v>
      </c>
      <c r="B19" t="s">
        <v>5</v>
      </c>
      <c r="C19" t="s">
        <v>43</v>
      </c>
      <c r="D19">
        <f>11-(D18/8)</f>
        <v>8.966666666666667</v>
      </c>
      <c r="E19" t="s">
        <v>18</v>
      </c>
    </row>
    <row r="20" spans="1:5" ht="13.5">
      <c r="A20">
        <v>6</v>
      </c>
      <c r="B20" t="s">
        <v>6</v>
      </c>
      <c r="C20" t="s">
        <v>44</v>
      </c>
      <c r="D20">
        <f>D19*36</f>
        <v>322.8</v>
      </c>
      <c r="E20" t="s">
        <v>18</v>
      </c>
    </row>
    <row r="23" ht="13.5">
      <c r="A23" t="s">
        <v>20</v>
      </c>
    </row>
    <row r="25" spans="1:5" ht="13.5">
      <c r="A25" t="s">
        <v>39</v>
      </c>
      <c r="B25" t="s">
        <v>11</v>
      </c>
      <c r="C25" t="s">
        <v>12</v>
      </c>
      <c r="D25" t="s">
        <v>16</v>
      </c>
      <c r="E25" t="s">
        <v>17</v>
      </c>
    </row>
    <row r="26" spans="1:5" ht="13.5">
      <c r="A26">
        <v>1</v>
      </c>
      <c r="B26" t="s">
        <v>21</v>
      </c>
      <c r="C26" t="s">
        <v>40</v>
      </c>
      <c r="D26">
        <v>270</v>
      </c>
      <c r="E26" t="s">
        <v>18</v>
      </c>
    </row>
    <row r="27" spans="1:5" ht="13.5">
      <c r="A27">
        <v>2</v>
      </c>
      <c r="B27" t="s">
        <v>2</v>
      </c>
      <c r="C27" t="s">
        <v>41</v>
      </c>
      <c r="D27">
        <f>D26/36</f>
        <v>7.5</v>
      </c>
      <c r="E27" t="s">
        <v>18</v>
      </c>
    </row>
    <row r="28" spans="1:5" ht="13.5">
      <c r="A28">
        <v>3</v>
      </c>
      <c r="B28" t="s">
        <v>22</v>
      </c>
      <c r="C28" t="s">
        <v>45</v>
      </c>
      <c r="D28">
        <f>(11-D27)*12.2</f>
        <v>42.699999999999996</v>
      </c>
      <c r="E28" t="s">
        <v>42</v>
      </c>
    </row>
    <row r="29" spans="1:5" ht="13.5">
      <c r="A29">
        <v>4</v>
      </c>
      <c r="B29" t="s">
        <v>4</v>
      </c>
      <c r="C29" t="s">
        <v>66</v>
      </c>
      <c r="D29">
        <f>D28/70*30</f>
        <v>18.3</v>
      </c>
      <c r="E29" t="s">
        <v>42</v>
      </c>
    </row>
    <row r="30" spans="1:5" ht="13.5">
      <c r="A30">
        <v>5</v>
      </c>
      <c r="B30" t="s">
        <v>5</v>
      </c>
      <c r="C30" t="s">
        <v>43</v>
      </c>
      <c r="D30">
        <f>11-(D29/8)</f>
        <v>8.7125</v>
      </c>
      <c r="E30" t="s">
        <v>18</v>
      </c>
    </row>
    <row r="31" spans="1:5" ht="13.5">
      <c r="A31">
        <v>6</v>
      </c>
      <c r="B31" t="s">
        <v>6</v>
      </c>
      <c r="C31" t="s">
        <v>44</v>
      </c>
      <c r="D31">
        <f>D30*36</f>
        <v>313.65000000000003</v>
      </c>
      <c r="E31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D34" sqref="D34"/>
    </sheetView>
  </sheetViews>
  <sheetFormatPr defaultColWidth="9.00390625" defaultRowHeight="13.5"/>
  <cols>
    <col min="1" max="1" width="6.50390625" style="0" customWidth="1"/>
    <col min="2" max="2" width="25.00390625" style="0" customWidth="1"/>
    <col min="3" max="3" width="19.25390625" style="0" customWidth="1"/>
    <col min="4" max="4" width="23.75390625" style="0" customWidth="1"/>
  </cols>
  <sheetData>
    <row r="1" ht="13.5">
      <c r="A1" t="s">
        <v>71</v>
      </c>
    </row>
    <row r="3" spans="2:5" ht="13.5">
      <c r="B3" t="s">
        <v>21</v>
      </c>
      <c r="D3" s="1">
        <v>270</v>
      </c>
      <c r="E3" t="s">
        <v>18</v>
      </c>
    </row>
    <row r="5" spans="1:5" ht="13.5">
      <c r="A5" t="s">
        <v>67</v>
      </c>
      <c r="B5" t="s">
        <v>11</v>
      </c>
      <c r="C5" t="s">
        <v>12</v>
      </c>
      <c r="D5" t="s">
        <v>16</v>
      </c>
      <c r="E5" t="s">
        <v>17</v>
      </c>
    </row>
    <row r="6" spans="1:5" ht="13.5">
      <c r="A6">
        <v>1</v>
      </c>
      <c r="B6" t="s">
        <v>21</v>
      </c>
      <c r="C6" t="s">
        <v>40</v>
      </c>
      <c r="D6">
        <f>D3</f>
        <v>270</v>
      </c>
      <c r="E6" t="s">
        <v>18</v>
      </c>
    </row>
    <row r="7" spans="1:5" ht="13.5">
      <c r="A7">
        <v>2</v>
      </c>
      <c r="B7" t="s">
        <v>2</v>
      </c>
      <c r="C7" t="s">
        <v>41</v>
      </c>
      <c r="D7">
        <f>D6/36</f>
        <v>7.5</v>
      </c>
      <c r="E7" t="s">
        <v>18</v>
      </c>
    </row>
    <row r="8" spans="1:5" ht="13.5">
      <c r="A8">
        <v>3</v>
      </c>
      <c r="B8" t="s">
        <v>22</v>
      </c>
      <c r="C8" t="s">
        <v>68</v>
      </c>
      <c r="D8">
        <f>(11-D7)*12.2</f>
        <v>42.699999999999996</v>
      </c>
      <c r="E8" t="s">
        <v>42</v>
      </c>
    </row>
    <row r="9" spans="1:5" ht="13.5">
      <c r="A9">
        <v>4</v>
      </c>
      <c r="B9" t="s">
        <v>72</v>
      </c>
      <c r="C9" t="s">
        <v>74</v>
      </c>
      <c r="D9">
        <f>D8/70*60</f>
        <v>36.6</v>
      </c>
      <c r="E9" t="s">
        <v>42</v>
      </c>
    </row>
    <row r="10" spans="1:5" ht="13.5">
      <c r="A10">
        <v>5</v>
      </c>
      <c r="B10" t="s">
        <v>73</v>
      </c>
      <c r="C10" t="s">
        <v>69</v>
      </c>
      <c r="D10">
        <f>11-(D9/12.2)</f>
        <v>8</v>
      </c>
      <c r="E10" t="s">
        <v>18</v>
      </c>
    </row>
    <row r="11" spans="1:5" ht="13.5">
      <c r="A11">
        <v>6</v>
      </c>
      <c r="B11" t="s">
        <v>50</v>
      </c>
      <c r="C11" t="s">
        <v>44</v>
      </c>
      <c r="D11">
        <f>D10*36</f>
        <v>288</v>
      </c>
      <c r="E11" t="s">
        <v>18</v>
      </c>
    </row>
    <row r="14" ht="13.5">
      <c r="A14" t="s">
        <v>75</v>
      </c>
    </row>
    <row r="16" spans="1:5" ht="13.5">
      <c r="A16" t="s">
        <v>39</v>
      </c>
      <c r="B16" t="s">
        <v>11</v>
      </c>
      <c r="C16" t="s">
        <v>12</v>
      </c>
      <c r="D16" t="s">
        <v>16</v>
      </c>
      <c r="E16" t="s">
        <v>17</v>
      </c>
    </row>
    <row r="17" spans="1:5" ht="13.5">
      <c r="A17">
        <v>1</v>
      </c>
      <c r="B17" t="s">
        <v>21</v>
      </c>
      <c r="C17" t="s">
        <v>40</v>
      </c>
      <c r="D17">
        <f>D3</f>
        <v>270</v>
      </c>
      <c r="E17" t="s">
        <v>18</v>
      </c>
    </row>
    <row r="18" spans="1:5" ht="13.5">
      <c r="A18">
        <v>2</v>
      </c>
      <c r="B18" t="s">
        <v>2</v>
      </c>
      <c r="C18" t="s">
        <v>41</v>
      </c>
      <c r="D18">
        <f>D17/36</f>
        <v>7.5</v>
      </c>
      <c r="E18" t="s">
        <v>18</v>
      </c>
    </row>
    <row r="19" spans="1:5" ht="13.5">
      <c r="A19">
        <v>3</v>
      </c>
      <c r="B19" t="s">
        <v>22</v>
      </c>
      <c r="C19" t="s">
        <v>45</v>
      </c>
      <c r="D19">
        <f>(11-D18)*12.2</f>
        <v>42.699999999999996</v>
      </c>
      <c r="E19" t="s">
        <v>42</v>
      </c>
    </row>
    <row r="20" spans="1:5" ht="13.5">
      <c r="A20">
        <v>4</v>
      </c>
      <c r="B20" t="s">
        <v>55</v>
      </c>
      <c r="C20" t="s">
        <v>76</v>
      </c>
      <c r="D20">
        <f>D19/70*50</f>
        <v>30.5</v>
      </c>
      <c r="E20" t="s">
        <v>42</v>
      </c>
    </row>
    <row r="21" spans="1:5" ht="13.5">
      <c r="A21">
        <v>5</v>
      </c>
      <c r="B21" t="s">
        <v>57</v>
      </c>
      <c r="C21" t="s">
        <v>43</v>
      </c>
      <c r="D21">
        <f>11-(D20/8)</f>
        <v>7.1875</v>
      </c>
      <c r="E21" t="s">
        <v>18</v>
      </c>
    </row>
    <row r="22" spans="1:5" ht="13.5">
      <c r="A22">
        <v>6</v>
      </c>
      <c r="B22" t="s">
        <v>58</v>
      </c>
      <c r="C22" t="s">
        <v>44</v>
      </c>
      <c r="D22">
        <f>D21*36</f>
        <v>258.75</v>
      </c>
      <c r="E22" t="s">
        <v>18</v>
      </c>
    </row>
    <row r="25" ht="13.5">
      <c r="A25" t="s">
        <v>20</v>
      </c>
    </row>
    <row r="27" spans="1:5" ht="13.5">
      <c r="A27" t="s">
        <v>39</v>
      </c>
      <c r="B27" t="s">
        <v>11</v>
      </c>
      <c r="C27" t="s">
        <v>12</v>
      </c>
      <c r="D27" t="s">
        <v>16</v>
      </c>
      <c r="E27" t="s">
        <v>17</v>
      </c>
    </row>
    <row r="28" spans="1:5" ht="13.5">
      <c r="A28">
        <v>1</v>
      </c>
      <c r="B28" t="s">
        <v>21</v>
      </c>
      <c r="C28" t="s">
        <v>40</v>
      </c>
      <c r="D28">
        <f>D3</f>
        <v>270</v>
      </c>
      <c r="E28" t="s">
        <v>18</v>
      </c>
    </row>
    <row r="29" spans="1:5" ht="13.5">
      <c r="A29">
        <v>2</v>
      </c>
      <c r="B29" t="s">
        <v>2</v>
      </c>
      <c r="C29" t="s">
        <v>41</v>
      </c>
      <c r="D29">
        <f>D28/36</f>
        <v>7.5</v>
      </c>
      <c r="E29" t="s">
        <v>18</v>
      </c>
    </row>
    <row r="30" spans="1:5" ht="13.5">
      <c r="A30">
        <v>3</v>
      </c>
      <c r="B30" t="s">
        <v>77</v>
      </c>
      <c r="C30" t="s">
        <v>45</v>
      </c>
      <c r="D30">
        <f>(11-D29)*12.2</f>
        <v>42.699999999999996</v>
      </c>
      <c r="E30" t="s">
        <v>42</v>
      </c>
    </row>
    <row r="31" spans="1:5" ht="13.5">
      <c r="A31">
        <v>4</v>
      </c>
      <c r="B31" t="s">
        <v>4</v>
      </c>
      <c r="C31" t="s">
        <v>66</v>
      </c>
      <c r="D31">
        <f>D30/70*30</f>
        <v>18.3</v>
      </c>
      <c r="E31" t="s">
        <v>42</v>
      </c>
    </row>
    <row r="32" spans="1:5" ht="13.5">
      <c r="A32">
        <v>5</v>
      </c>
      <c r="B32" t="s">
        <v>5</v>
      </c>
      <c r="C32" t="s">
        <v>43</v>
      </c>
      <c r="D32">
        <f>11-(D31/8)</f>
        <v>8.7125</v>
      </c>
      <c r="E32" t="s">
        <v>18</v>
      </c>
    </row>
    <row r="33" spans="1:5" ht="13.5">
      <c r="A33">
        <v>6</v>
      </c>
      <c r="B33" t="s">
        <v>6</v>
      </c>
      <c r="C33" t="s">
        <v>44</v>
      </c>
      <c r="D33">
        <f>D32*36</f>
        <v>313.65000000000003</v>
      </c>
      <c r="E33" t="s">
        <v>18</v>
      </c>
    </row>
    <row r="35" spans="2:4" ht="13.5">
      <c r="B35" t="s">
        <v>70</v>
      </c>
      <c r="D35" s="1">
        <f>D3+D11+D22+D33</f>
        <v>1130.4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武井純一郎</cp:lastModifiedBy>
  <dcterms:created xsi:type="dcterms:W3CDTF">1997-01-08T22:48:59Z</dcterms:created>
  <dcterms:modified xsi:type="dcterms:W3CDTF">2010-03-08T05:24:38Z</dcterms:modified>
  <cp:category/>
  <cp:version/>
  <cp:contentType/>
  <cp:contentStatus/>
</cp:coreProperties>
</file>